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15" windowHeight="85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<sst xmlns="http://schemas.openxmlformats.org/spreadsheetml/2006/main" count="295" uniqueCount="51">
  <si>
    <t>dBm</t>
  </si>
  <si>
    <t>Vrms</t>
  </si>
  <si>
    <t>Vpp</t>
  </si>
  <si>
    <t>Po</t>
  </si>
  <si>
    <t>+40</t>
  </si>
  <si>
    <t>+39</t>
  </si>
  <si>
    <t>+38</t>
  </si>
  <si>
    <t>+37</t>
  </si>
  <si>
    <t>+36</t>
  </si>
  <si>
    <t>+35</t>
  </si>
  <si>
    <t>+34</t>
  </si>
  <si>
    <t>+33</t>
  </si>
  <si>
    <t>+32</t>
  </si>
  <si>
    <t>+31</t>
  </si>
  <si>
    <t>+30</t>
  </si>
  <si>
    <t>+29</t>
  </si>
  <si>
    <t>+28</t>
  </si>
  <si>
    <t>+27</t>
  </si>
  <si>
    <t>+26</t>
  </si>
  <si>
    <t>+25</t>
  </si>
  <si>
    <t>+24</t>
  </si>
  <si>
    <t>+23</t>
  </si>
  <si>
    <t>+22</t>
  </si>
  <si>
    <t>+21</t>
  </si>
  <si>
    <t>+20</t>
  </si>
  <si>
    <t>+19</t>
  </si>
  <si>
    <t>+18</t>
  </si>
  <si>
    <t>+17</t>
  </si>
  <si>
    <t>+16</t>
  </si>
  <si>
    <t>+15</t>
  </si>
  <si>
    <t>+14</t>
  </si>
  <si>
    <t>+13</t>
  </si>
  <si>
    <t>+12</t>
  </si>
  <si>
    <t>+11</t>
  </si>
  <si>
    <t>+10</t>
  </si>
  <si>
    <t>+9</t>
  </si>
  <si>
    <t>+8</t>
  </si>
  <si>
    <t>+7</t>
  </si>
  <si>
    <t>+6</t>
  </si>
  <si>
    <t>+5</t>
  </si>
  <si>
    <t>+4</t>
  </si>
  <si>
    <t>+3</t>
  </si>
  <si>
    <t>+2</t>
  </si>
  <si>
    <t>+1</t>
  </si>
  <si>
    <t>+0</t>
  </si>
  <si>
    <t>W</t>
  </si>
  <si>
    <t>mW</t>
  </si>
  <si>
    <t>V</t>
  </si>
  <si>
    <t>mV</t>
  </si>
  <si>
    <t>uW</t>
  </si>
  <si>
    <t>nW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</si>
</sst>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  <numFmt numFmtId="180" formatCode="0.0_);[Red]\(0.0\)"/>
    <numFmt numFmtId="181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9" fontId="0" fillId="0" borderId="0" xfId="0" applyNumberFormat="1" applyAlignment="1">
      <alignment horizontal="left"/>
    </xf>
    <xf numFmtId="179" fontId="0" fillId="0" borderId="0" xfId="0" applyNumberFormat="1" applyAlignment="1">
      <alignment/>
    </xf>
    <xf numFmtId="0" fontId="0" fillId="0" borderId="0" xfId="0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9" fontId="0" fillId="0" borderId="5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left" vertical="center"/>
    </xf>
    <xf numFmtId="179" fontId="0" fillId="0" borderId="7" xfId="0" applyNumberFormat="1" applyBorder="1" applyAlignment="1">
      <alignment horizontal="left" vertical="center"/>
    </xf>
    <xf numFmtId="179" fontId="0" fillId="0" borderId="8" xfId="0" applyNumberFormat="1" applyBorder="1" applyAlignment="1">
      <alignment horizontal="left"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1" fontId="0" fillId="0" borderId="9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9" fontId="0" fillId="0" borderId="15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4.875" style="1" customWidth="1"/>
    <col min="2" max="2" width="6.75390625" style="2" customWidth="1"/>
    <col min="3" max="3" width="3.625" style="4" customWidth="1"/>
    <col min="4" max="4" width="7.625" style="6" customWidth="1"/>
    <col min="5" max="5" width="3.625" style="5" customWidth="1"/>
    <col min="6" max="6" width="7.625" style="6" customWidth="1"/>
    <col min="7" max="7" width="3.625" style="4" customWidth="1"/>
    <col min="8" max="8" width="11.25390625" style="3" customWidth="1"/>
    <col min="9" max="9" width="4.875" style="1" customWidth="1"/>
    <col min="10" max="10" width="6.75390625" style="2" customWidth="1"/>
    <col min="11" max="11" width="3.625" style="4" customWidth="1"/>
    <col min="12" max="12" width="7.625" style="6" customWidth="1"/>
    <col min="13" max="13" width="3.625" style="5" customWidth="1"/>
    <col min="14" max="14" width="7.625" style="6" customWidth="1"/>
    <col min="15" max="15" width="3.625" style="4" customWidth="1"/>
  </cols>
  <sheetData>
    <row r="1" spans="1:15" s="7" customFormat="1" ht="18.75" customHeight="1">
      <c r="A1" s="35" t="s">
        <v>0</v>
      </c>
      <c r="B1" s="44" t="s">
        <v>3</v>
      </c>
      <c r="C1" s="45"/>
      <c r="D1" s="41" t="s">
        <v>1</v>
      </c>
      <c r="E1" s="42"/>
      <c r="F1" s="41" t="s">
        <v>2</v>
      </c>
      <c r="G1" s="42"/>
      <c r="H1" s="36"/>
      <c r="I1" s="37" t="s">
        <v>0</v>
      </c>
      <c r="J1" s="44" t="s">
        <v>3</v>
      </c>
      <c r="K1" s="45"/>
      <c r="L1" s="41" t="s">
        <v>1</v>
      </c>
      <c r="M1" s="42"/>
      <c r="N1" s="41" t="s">
        <v>2</v>
      </c>
      <c r="O1" s="43"/>
    </row>
    <row r="2" spans="1:15" s="7" customFormat="1" ht="17.25" customHeight="1">
      <c r="A2" s="27" t="s">
        <v>4</v>
      </c>
      <c r="B2" s="28">
        <f aca="true" t="shared" si="0" ref="B2:B11">10^(A2/10-3)</f>
        <v>10</v>
      </c>
      <c r="C2" s="29" t="s">
        <v>45</v>
      </c>
      <c r="D2" s="30">
        <f aca="true" t="shared" si="1" ref="D2:D11">SQRT(50*B2)</f>
        <v>22.360679774997898</v>
      </c>
      <c r="E2" s="31" t="s">
        <v>47</v>
      </c>
      <c r="F2" s="30">
        <f aca="true" t="shared" si="2" ref="F2:F11">2*SQRT(2)*D2</f>
        <v>63.24555320336759</v>
      </c>
      <c r="G2" s="31" t="s">
        <v>47</v>
      </c>
      <c r="H2" s="38"/>
      <c r="I2" s="32">
        <v>-1</v>
      </c>
      <c r="J2" s="28">
        <f>10^(I2/10+3)</f>
        <v>794.3282347242821</v>
      </c>
      <c r="K2" s="29" t="s">
        <v>49</v>
      </c>
      <c r="L2" s="33">
        <f>SQRT(50*J2*0.000001)*1000</f>
        <v>199.28976826775153</v>
      </c>
      <c r="M2" s="31" t="s">
        <v>48</v>
      </c>
      <c r="N2" s="33">
        <f aca="true" t="shared" si="3" ref="N2:N11">2*SQRT(2)*L2</f>
        <v>563.676586252891</v>
      </c>
      <c r="O2" s="34" t="s">
        <v>48</v>
      </c>
    </row>
    <row r="3" spans="1:15" s="7" customFormat="1" ht="17.25" customHeight="1">
      <c r="A3" s="8" t="s">
        <v>5</v>
      </c>
      <c r="B3" s="18">
        <f t="shared" si="0"/>
        <v>7.943282347242814</v>
      </c>
      <c r="C3" s="12" t="s">
        <v>45</v>
      </c>
      <c r="D3" s="20">
        <f t="shared" si="1"/>
        <v>19.928976826775145</v>
      </c>
      <c r="E3" s="14" t="s">
        <v>47</v>
      </c>
      <c r="F3" s="20">
        <f t="shared" si="2"/>
        <v>56.36765862528908</v>
      </c>
      <c r="G3" s="14" t="s">
        <v>47</v>
      </c>
      <c r="H3" s="39"/>
      <c r="I3" s="9">
        <v>-2</v>
      </c>
      <c r="J3" s="18">
        <f aca="true" t="shared" si="4" ref="J3:J31">10^(I3/10+3)</f>
        <v>630.9573444801932</v>
      </c>
      <c r="K3" s="12" t="s">
        <v>49</v>
      </c>
      <c r="L3" s="23">
        <f aca="true" t="shared" si="5" ref="L3:L21">SQRT(50*J3*0.000001)*1000</f>
        <v>177.61719292909024</v>
      </c>
      <c r="M3" s="14" t="s">
        <v>48</v>
      </c>
      <c r="N3" s="23">
        <f t="shared" si="3"/>
        <v>502.37728630191606</v>
      </c>
      <c r="O3" s="16" t="s">
        <v>48</v>
      </c>
    </row>
    <row r="4" spans="1:15" s="7" customFormat="1" ht="17.25" customHeight="1">
      <c r="A4" s="8" t="s">
        <v>6</v>
      </c>
      <c r="B4" s="18">
        <f t="shared" si="0"/>
        <v>6.309573444801931</v>
      </c>
      <c r="C4" s="12" t="s">
        <v>45</v>
      </c>
      <c r="D4" s="20">
        <f t="shared" si="1"/>
        <v>17.76171929290902</v>
      </c>
      <c r="E4" s="14" t="s">
        <v>47</v>
      </c>
      <c r="F4" s="20">
        <f t="shared" si="2"/>
        <v>50.2377286301916</v>
      </c>
      <c r="G4" s="14" t="s">
        <v>47</v>
      </c>
      <c r="H4" s="39"/>
      <c r="I4" s="9">
        <v>-3</v>
      </c>
      <c r="J4" s="18">
        <f t="shared" si="4"/>
        <v>501.1872336272727</v>
      </c>
      <c r="K4" s="12" t="s">
        <v>49</v>
      </c>
      <c r="L4" s="23">
        <f t="shared" si="5"/>
        <v>158.3014898267342</v>
      </c>
      <c r="M4" s="14" t="s">
        <v>48</v>
      </c>
      <c r="N4" s="23">
        <f t="shared" si="3"/>
        <v>447.7442277136681</v>
      </c>
      <c r="O4" s="16" t="s">
        <v>48</v>
      </c>
    </row>
    <row r="5" spans="1:15" s="7" customFormat="1" ht="17.25" customHeight="1">
      <c r="A5" s="8" t="s">
        <v>7</v>
      </c>
      <c r="B5" s="18">
        <f t="shared" si="0"/>
        <v>5.011872336272726</v>
      </c>
      <c r="C5" s="12" t="s">
        <v>45</v>
      </c>
      <c r="D5" s="20">
        <f t="shared" si="1"/>
        <v>15.83014898267342</v>
      </c>
      <c r="E5" s="14" t="s">
        <v>47</v>
      </c>
      <c r="F5" s="20">
        <f t="shared" si="2"/>
        <v>44.77442277136681</v>
      </c>
      <c r="G5" s="14" t="s">
        <v>47</v>
      </c>
      <c r="H5" s="39"/>
      <c r="I5" s="9">
        <v>-4</v>
      </c>
      <c r="J5" s="18">
        <f t="shared" si="4"/>
        <v>398.1071705534976</v>
      </c>
      <c r="K5" s="12" t="s">
        <v>49</v>
      </c>
      <c r="L5" s="23">
        <f t="shared" si="5"/>
        <v>141.08635131604643</v>
      </c>
      <c r="M5" s="14" t="s">
        <v>48</v>
      </c>
      <c r="N5" s="23">
        <f t="shared" si="3"/>
        <v>399.0524629937761</v>
      </c>
      <c r="O5" s="16" t="s">
        <v>48</v>
      </c>
    </row>
    <row r="6" spans="1:15" s="7" customFormat="1" ht="17.25" customHeight="1">
      <c r="A6" s="8" t="s">
        <v>8</v>
      </c>
      <c r="B6" s="18">
        <f t="shared" si="0"/>
        <v>3.9810717055349736</v>
      </c>
      <c r="C6" s="12" t="s">
        <v>45</v>
      </c>
      <c r="D6" s="20">
        <f t="shared" si="1"/>
        <v>14.10863513160464</v>
      </c>
      <c r="E6" s="14" t="s">
        <v>47</v>
      </c>
      <c r="F6" s="20">
        <f t="shared" si="2"/>
        <v>39.9052462993776</v>
      </c>
      <c r="G6" s="14" t="s">
        <v>47</v>
      </c>
      <c r="H6" s="39"/>
      <c r="I6" s="9">
        <v>-5</v>
      </c>
      <c r="J6" s="18">
        <f t="shared" si="4"/>
        <v>316.22776601683825</v>
      </c>
      <c r="K6" s="12" t="s">
        <v>49</v>
      </c>
      <c r="L6" s="23">
        <f t="shared" si="5"/>
        <v>125.74334296829359</v>
      </c>
      <c r="M6" s="14" t="s">
        <v>48</v>
      </c>
      <c r="N6" s="23">
        <f t="shared" si="3"/>
        <v>355.6558820077847</v>
      </c>
      <c r="O6" s="16" t="s">
        <v>48</v>
      </c>
    </row>
    <row r="7" spans="1:15" s="7" customFormat="1" ht="17.25" customHeight="1">
      <c r="A7" s="8" t="s">
        <v>9</v>
      </c>
      <c r="B7" s="18">
        <f t="shared" si="0"/>
        <v>3.1622776601683795</v>
      </c>
      <c r="C7" s="12" t="s">
        <v>45</v>
      </c>
      <c r="D7" s="20">
        <f t="shared" si="1"/>
        <v>12.574334296829354</v>
      </c>
      <c r="E7" s="14" t="s">
        <v>47</v>
      </c>
      <c r="F7" s="20">
        <f t="shared" si="2"/>
        <v>35.56558820077846</v>
      </c>
      <c r="G7" s="14" t="s">
        <v>47</v>
      </c>
      <c r="H7" s="39"/>
      <c r="I7" s="9">
        <v>-6</v>
      </c>
      <c r="J7" s="18">
        <f t="shared" si="4"/>
        <v>251.18864315095806</v>
      </c>
      <c r="K7" s="12" t="s">
        <v>49</v>
      </c>
      <c r="L7" s="23">
        <f t="shared" si="5"/>
        <v>112.06887238456494</v>
      </c>
      <c r="M7" s="14" t="s">
        <v>48</v>
      </c>
      <c r="N7" s="23">
        <f t="shared" si="3"/>
        <v>316.97863849222273</v>
      </c>
      <c r="O7" s="16" t="s">
        <v>48</v>
      </c>
    </row>
    <row r="8" spans="1:15" s="7" customFormat="1" ht="17.25" customHeight="1">
      <c r="A8" s="8" t="s">
        <v>10</v>
      </c>
      <c r="B8" s="18">
        <f t="shared" si="0"/>
        <v>2.5118864315095797</v>
      </c>
      <c r="C8" s="12" t="s">
        <v>45</v>
      </c>
      <c r="D8" s="20">
        <f t="shared" si="1"/>
        <v>11.206887238456492</v>
      </c>
      <c r="E8" s="14" t="s">
        <v>47</v>
      </c>
      <c r="F8" s="20">
        <f t="shared" si="2"/>
        <v>31.69786384922227</v>
      </c>
      <c r="G8" s="14" t="s">
        <v>47</v>
      </c>
      <c r="H8" s="39"/>
      <c r="I8" s="9">
        <v>-7</v>
      </c>
      <c r="J8" s="18">
        <f t="shared" si="4"/>
        <v>199.52623149688802</v>
      </c>
      <c r="K8" s="12" t="s">
        <v>49</v>
      </c>
      <c r="L8" s="23">
        <f t="shared" si="5"/>
        <v>99.88148764833451</v>
      </c>
      <c r="M8" s="14" t="s">
        <v>48</v>
      </c>
      <c r="N8" s="23">
        <f t="shared" si="3"/>
        <v>282.5075089245509</v>
      </c>
      <c r="O8" s="16" t="s">
        <v>48</v>
      </c>
    </row>
    <row r="9" spans="1:15" s="7" customFormat="1" ht="17.25" customHeight="1">
      <c r="A9" s="8" t="s">
        <v>11</v>
      </c>
      <c r="B9" s="18">
        <f t="shared" si="0"/>
        <v>1.995262314968879</v>
      </c>
      <c r="C9" s="12" t="s">
        <v>45</v>
      </c>
      <c r="D9" s="20">
        <f t="shared" si="1"/>
        <v>9.988148764833449</v>
      </c>
      <c r="E9" s="14" t="s">
        <v>47</v>
      </c>
      <c r="F9" s="20">
        <f t="shared" si="2"/>
        <v>28.250750892455084</v>
      </c>
      <c r="G9" s="14" t="s">
        <v>47</v>
      </c>
      <c r="H9" s="39"/>
      <c r="I9" s="9">
        <v>-8</v>
      </c>
      <c r="J9" s="18">
        <f t="shared" si="4"/>
        <v>158.48931924611153</v>
      </c>
      <c r="K9" s="12" t="s">
        <v>49</v>
      </c>
      <c r="L9" s="24">
        <f t="shared" si="5"/>
        <v>89.0194695687723</v>
      </c>
      <c r="M9" s="14" t="s">
        <v>48</v>
      </c>
      <c r="N9" s="23">
        <f t="shared" si="3"/>
        <v>251.7850823588336</v>
      </c>
      <c r="O9" s="16" t="s">
        <v>48</v>
      </c>
    </row>
    <row r="10" spans="1:15" s="7" customFormat="1" ht="17.25" customHeight="1">
      <c r="A10" s="8" t="s">
        <v>12</v>
      </c>
      <c r="B10" s="18">
        <f t="shared" si="0"/>
        <v>1.5848931924611143</v>
      </c>
      <c r="C10" s="12" t="s">
        <v>45</v>
      </c>
      <c r="D10" s="20">
        <f t="shared" si="1"/>
        <v>8.901946956877227</v>
      </c>
      <c r="E10" s="14" t="s">
        <v>47</v>
      </c>
      <c r="F10" s="20">
        <f t="shared" si="2"/>
        <v>25.178508235883353</v>
      </c>
      <c r="G10" s="14" t="s">
        <v>47</v>
      </c>
      <c r="H10" s="39"/>
      <c r="I10" s="9">
        <v>-9</v>
      </c>
      <c r="J10" s="18">
        <f t="shared" si="4"/>
        <v>125.89254117941677</v>
      </c>
      <c r="K10" s="12" t="s">
        <v>49</v>
      </c>
      <c r="L10" s="24">
        <f t="shared" si="5"/>
        <v>79.33868576533669</v>
      </c>
      <c r="M10" s="14" t="s">
        <v>48</v>
      </c>
      <c r="N10" s="23">
        <f t="shared" si="3"/>
        <v>224.40369086039274</v>
      </c>
      <c r="O10" s="16" t="s">
        <v>48</v>
      </c>
    </row>
    <row r="11" spans="1:15" s="7" customFormat="1" ht="17.25" customHeight="1">
      <c r="A11" s="8" t="s">
        <v>13</v>
      </c>
      <c r="B11" s="18">
        <f t="shared" si="0"/>
        <v>1.2589254117941675</v>
      </c>
      <c r="C11" s="12" t="s">
        <v>45</v>
      </c>
      <c r="D11" s="20">
        <f t="shared" si="1"/>
        <v>7.933868576533668</v>
      </c>
      <c r="E11" s="14" t="s">
        <v>47</v>
      </c>
      <c r="F11" s="20">
        <f t="shared" si="2"/>
        <v>22.440369086039272</v>
      </c>
      <c r="G11" s="14" t="s">
        <v>47</v>
      </c>
      <c r="H11" s="39"/>
      <c r="I11" s="9">
        <v>-10</v>
      </c>
      <c r="J11" s="18">
        <f t="shared" si="4"/>
        <v>100</v>
      </c>
      <c r="K11" s="12" t="s">
        <v>49</v>
      </c>
      <c r="L11" s="24">
        <f t="shared" si="5"/>
        <v>70.71067811865476</v>
      </c>
      <c r="M11" s="14" t="s">
        <v>48</v>
      </c>
      <c r="N11" s="23">
        <f t="shared" si="3"/>
        <v>200.00000000000003</v>
      </c>
      <c r="O11" s="16" t="s">
        <v>48</v>
      </c>
    </row>
    <row r="12" spans="1:15" s="7" customFormat="1" ht="17.25" customHeight="1">
      <c r="A12" s="8" t="s">
        <v>14</v>
      </c>
      <c r="B12" s="18">
        <f>10^(A12/10-3)</f>
        <v>1</v>
      </c>
      <c r="C12" s="12" t="s">
        <v>45</v>
      </c>
      <c r="D12" s="20">
        <f>SQRT(50*B12)</f>
        <v>7.0710678118654755</v>
      </c>
      <c r="E12" s="14" t="s">
        <v>47</v>
      </c>
      <c r="F12" s="20">
        <f>2*SQRT(2)*D12</f>
        <v>20.000000000000004</v>
      </c>
      <c r="G12" s="14" t="s">
        <v>47</v>
      </c>
      <c r="H12" s="39"/>
      <c r="I12" s="9">
        <v>-11</v>
      </c>
      <c r="J12" s="18">
        <f t="shared" si="4"/>
        <v>79.4328234724282</v>
      </c>
      <c r="K12" s="12" t="s">
        <v>49</v>
      </c>
      <c r="L12" s="24">
        <f t="shared" si="5"/>
        <v>63.02095820932438</v>
      </c>
      <c r="M12" s="14" t="s">
        <v>48</v>
      </c>
      <c r="N12" s="23">
        <f>2*SQRT(2)*L12</f>
        <v>178.25018762674915</v>
      </c>
      <c r="O12" s="16" t="s">
        <v>48</v>
      </c>
    </row>
    <row r="13" spans="1:15" s="7" customFormat="1" ht="17.25" customHeight="1">
      <c r="A13" s="8" t="s">
        <v>15</v>
      </c>
      <c r="B13" s="18">
        <f>10^(A13/10)</f>
        <v>794.3282347242821</v>
      </c>
      <c r="C13" s="12" t="s">
        <v>46</v>
      </c>
      <c r="D13" s="20">
        <f>SQRT(50*B13/1000)</f>
        <v>6.302095820932438</v>
      </c>
      <c r="E13" s="14" t="s">
        <v>47</v>
      </c>
      <c r="F13" s="20">
        <f aca="true" t="shared" si="6" ref="F13:F42">2*SQRT(2)*D13</f>
        <v>17.82501876267492</v>
      </c>
      <c r="G13" s="14" t="s">
        <v>47</v>
      </c>
      <c r="H13" s="39"/>
      <c r="I13" s="9">
        <v>-12</v>
      </c>
      <c r="J13" s="18">
        <f t="shared" si="4"/>
        <v>63.095734448019364</v>
      </c>
      <c r="K13" s="12" t="s">
        <v>49</v>
      </c>
      <c r="L13" s="24">
        <f t="shared" si="5"/>
        <v>56.16748812614793</v>
      </c>
      <c r="M13" s="14" t="s">
        <v>48</v>
      </c>
      <c r="N13" s="23">
        <f aca="true" t="shared" si="7" ref="N13:N42">2*SQRT(2)*L13</f>
        <v>158.86564694485637</v>
      </c>
      <c r="O13" s="16" t="s">
        <v>48</v>
      </c>
    </row>
    <row r="14" spans="1:15" s="7" customFormat="1" ht="17.25" customHeight="1">
      <c r="A14" s="8" t="s">
        <v>16</v>
      </c>
      <c r="B14" s="18">
        <f aca="true" t="shared" si="8" ref="B14:B42">10^(A14/10)</f>
        <v>630.9573444801932</v>
      </c>
      <c r="C14" s="12" t="s">
        <v>46</v>
      </c>
      <c r="D14" s="20">
        <f aca="true" t="shared" si="9" ref="D14:D28">SQRT(50*B14/1000)</f>
        <v>5.616748812614791</v>
      </c>
      <c r="E14" s="14" t="s">
        <v>47</v>
      </c>
      <c r="F14" s="20">
        <f t="shared" si="6"/>
        <v>15.886564694485632</v>
      </c>
      <c r="G14" s="14" t="s">
        <v>47</v>
      </c>
      <c r="H14" s="39"/>
      <c r="I14" s="9">
        <v>-13</v>
      </c>
      <c r="J14" s="18">
        <f t="shared" si="4"/>
        <v>50.11872336272724</v>
      </c>
      <c r="K14" s="12" t="s">
        <v>49</v>
      </c>
      <c r="L14" s="24">
        <f t="shared" si="5"/>
        <v>50.05932648504534</v>
      </c>
      <c r="M14" s="14" t="s">
        <v>48</v>
      </c>
      <c r="N14" s="23">
        <f t="shared" si="7"/>
        <v>141.58915687682762</v>
      </c>
      <c r="O14" s="16" t="s">
        <v>48</v>
      </c>
    </row>
    <row r="15" spans="1:15" s="7" customFormat="1" ht="17.25" customHeight="1">
      <c r="A15" s="8" t="s">
        <v>17</v>
      </c>
      <c r="B15" s="18">
        <f t="shared" si="8"/>
        <v>501.1872336272727</v>
      </c>
      <c r="C15" s="12" t="s">
        <v>46</v>
      </c>
      <c r="D15" s="20">
        <f t="shared" si="9"/>
        <v>5.005932648504536</v>
      </c>
      <c r="E15" s="14" t="s">
        <v>47</v>
      </c>
      <c r="F15" s="20">
        <f t="shared" si="6"/>
        <v>14.158915687682766</v>
      </c>
      <c r="G15" s="14" t="s">
        <v>47</v>
      </c>
      <c r="H15" s="39"/>
      <c r="I15" s="9">
        <v>-14</v>
      </c>
      <c r="J15" s="18">
        <f t="shared" si="4"/>
        <v>39.810717055349755</v>
      </c>
      <c r="K15" s="12" t="s">
        <v>49</v>
      </c>
      <c r="L15" s="24">
        <f t="shared" si="5"/>
        <v>44.615421692140124</v>
      </c>
      <c r="M15" s="14" t="s">
        <v>48</v>
      </c>
      <c r="N15" s="23">
        <f t="shared" si="7"/>
        <v>126.1914688960387</v>
      </c>
      <c r="O15" s="16" t="s">
        <v>48</v>
      </c>
    </row>
    <row r="16" spans="1:15" s="7" customFormat="1" ht="17.25" customHeight="1">
      <c r="A16" s="8" t="s">
        <v>18</v>
      </c>
      <c r="B16" s="18">
        <f t="shared" si="8"/>
        <v>398.1071705534976</v>
      </c>
      <c r="C16" s="12" t="s">
        <v>46</v>
      </c>
      <c r="D16" s="20">
        <f t="shared" si="9"/>
        <v>4.461542169214013</v>
      </c>
      <c r="E16" s="14" t="s">
        <v>47</v>
      </c>
      <c r="F16" s="20">
        <f t="shared" si="6"/>
        <v>12.619146889603872</v>
      </c>
      <c r="G16" s="14" t="s">
        <v>47</v>
      </c>
      <c r="H16" s="39"/>
      <c r="I16" s="9">
        <v>-15</v>
      </c>
      <c r="J16" s="18">
        <f t="shared" si="4"/>
        <v>31.622776601683803</v>
      </c>
      <c r="K16" s="12" t="s">
        <v>49</v>
      </c>
      <c r="L16" s="24">
        <f t="shared" si="5"/>
        <v>39.76353643835254</v>
      </c>
      <c r="M16" s="14" t="s">
        <v>48</v>
      </c>
      <c r="N16" s="23">
        <f t="shared" si="7"/>
        <v>112.46826503806984</v>
      </c>
      <c r="O16" s="16" t="s">
        <v>48</v>
      </c>
    </row>
    <row r="17" spans="1:15" s="7" customFormat="1" ht="17.25" customHeight="1">
      <c r="A17" s="8" t="s">
        <v>19</v>
      </c>
      <c r="B17" s="18">
        <f t="shared" si="8"/>
        <v>316.22776601683825</v>
      </c>
      <c r="C17" s="12" t="s">
        <v>46</v>
      </c>
      <c r="D17" s="20">
        <f t="shared" si="9"/>
        <v>3.9763536438352554</v>
      </c>
      <c r="E17" s="14" t="s">
        <v>47</v>
      </c>
      <c r="F17" s="20">
        <f t="shared" si="6"/>
        <v>11.246826503806988</v>
      </c>
      <c r="G17" s="14" t="s">
        <v>47</v>
      </c>
      <c r="H17" s="39"/>
      <c r="I17" s="9">
        <v>-16</v>
      </c>
      <c r="J17" s="18">
        <f t="shared" si="4"/>
        <v>25.1188643150958</v>
      </c>
      <c r="K17" s="12" t="s">
        <v>49</v>
      </c>
      <c r="L17" s="24">
        <f t="shared" si="5"/>
        <v>35.43928915419707</v>
      </c>
      <c r="M17" s="14" t="s">
        <v>48</v>
      </c>
      <c r="N17" s="23">
        <f t="shared" si="7"/>
        <v>100.23744672545446</v>
      </c>
      <c r="O17" s="16" t="s">
        <v>48</v>
      </c>
    </row>
    <row r="18" spans="1:15" s="7" customFormat="1" ht="17.25" customHeight="1">
      <c r="A18" s="8" t="s">
        <v>20</v>
      </c>
      <c r="B18" s="18">
        <f t="shared" si="8"/>
        <v>251.18864315095806</v>
      </c>
      <c r="C18" s="12" t="s">
        <v>46</v>
      </c>
      <c r="D18" s="20">
        <f t="shared" si="9"/>
        <v>3.5439289154197073</v>
      </c>
      <c r="E18" s="14" t="s">
        <v>47</v>
      </c>
      <c r="F18" s="20">
        <f t="shared" si="6"/>
        <v>10.023744672545448</v>
      </c>
      <c r="G18" s="14" t="s">
        <v>47</v>
      </c>
      <c r="H18" s="39"/>
      <c r="I18" s="9">
        <v>-17</v>
      </c>
      <c r="J18" s="18">
        <f t="shared" si="4"/>
        <v>19.952623149688804</v>
      </c>
      <c r="K18" s="12" t="s">
        <v>49</v>
      </c>
      <c r="L18" s="24">
        <f t="shared" si="5"/>
        <v>31.585299705471215</v>
      </c>
      <c r="M18" s="14" t="s">
        <v>48</v>
      </c>
      <c r="N18" s="24">
        <f t="shared" si="7"/>
        <v>89.33671843019263</v>
      </c>
      <c r="O18" s="16" t="s">
        <v>48</v>
      </c>
    </row>
    <row r="19" spans="1:15" s="7" customFormat="1" ht="17.25" customHeight="1">
      <c r="A19" s="8" t="s">
        <v>21</v>
      </c>
      <c r="B19" s="18">
        <f t="shared" si="8"/>
        <v>199.52623149688802</v>
      </c>
      <c r="C19" s="12" t="s">
        <v>46</v>
      </c>
      <c r="D19" s="20">
        <f t="shared" si="9"/>
        <v>3.158529970547122</v>
      </c>
      <c r="E19" s="14" t="s">
        <v>47</v>
      </c>
      <c r="F19" s="20">
        <f t="shared" si="6"/>
        <v>8.933671843019265</v>
      </c>
      <c r="G19" s="14" t="s">
        <v>47</v>
      </c>
      <c r="H19" s="39"/>
      <c r="I19" s="9">
        <v>-18</v>
      </c>
      <c r="J19" s="18">
        <f t="shared" si="4"/>
        <v>15.848931924611136</v>
      </c>
      <c r="K19" s="12" t="s">
        <v>49</v>
      </c>
      <c r="L19" s="24">
        <f t="shared" si="5"/>
        <v>28.150427993736734</v>
      </c>
      <c r="M19" s="14" t="s">
        <v>48</v>
      </c>
      <c r="N19" s="24">
        <f t="shared" si="7"/>
        <v>79.62143411069945</v>
      </c>
      <c r="O19" s="16" t="s">
        <v>48</v>
      </c>
    </row>
    <row r="20" spans="1:15" s="7" customFormat="1" ht="17.25" customHeight="1">
      <c r="A20" s="8" t="s">
        <v>22</v>
      </c>
      <c r="B20" s="18">
        <f t="shared" si="8"/>
        <v>158.48931924611153</v>
      </c>
      <c r="C20" s="12" t="s">
        <v>46</v>
      </c>
      <c r="D20" s="20">
        <f t="shared" si="9"/>
        <v>2.8150427993736753</v>
      </c>
      <c r="E20" s="14" t="s">
        <v>47</v>
      </c>
      <c r="F20" s="20">
        <f t="shared" si="6"/>
        <v>7.962143411069951</v>
      </c>
      <c r="G20" s="14" t="s">
        <v>47</v>
      </c>
      <c r="H20" s="39"/>
      <c r="I20" s="9">
        <v>-19</v>
      </c>
      <c r="J20" s="18">
        <f t="shared" si="4"/>
        <v>12.58925411794168</v>
      </c>
      <c r="K20" s="12" t="s">
        <v>49</v>
      </c>
      <c r="L20" s="24">
        <f t="shared" si="5"/>
        <v>25.089095358284325</v>
      </c>
      <c r="M20" s="14" t="s">
        <v>48</v>
      </c>
      <c r="N20" s="24">
        <f t="shared" si="7"/>
        <v>70.96267784671512</v>
      </c>
      <c r="O20" s="16" t="s">
        <v>48</v>
      </c>
    </row>
    <row r="21" spans="1:15" s="7" customFormat="1" ht="17.25" customHeight="1">
      <c r="A21" s="8" t="s">
        <v>23</v>
      </c>
      <c r="B21" s="18">
        <f t="shared" si="8"/>
        <v>125.89254117941677</v>
      </c>
      <c r="C21" s="12" t="s">
        <v>46</v>
      </c>
      <c r="D21" s="20">
        <f t="shared" si="9"/>
        <v>2.508909535828432</v>
      </c>
      <c r="E21" s="14" t="s">
        <v>47</v>
      </c>
      <c r="F21" s="20">
        <f t="shared" si="6"/>
        <v>7.096267784671511</v>
      </c>
      <c r="G21" s="14" t="s">
        <v>47</v>
      </c>
      <c r="H21" s="39"/>
      <c r="I21" s="9">
        <v>-20</v>
      </c>
      <c r="J21" s="18">
        <f t="shared" si="4"/>
        <v>10</v>
      </c>
      <c r="K21" s="12" t="s">
        <v>49</v>
      </c>
      <c r="L21" s="24">
        <f t="shared" si="5"/>
        <v>22.360679774997898</v>
      </c>
      <c r="M21" s="14" t="s">
        <v>48</v>
      </c>
      <c r="N21" s="24">
        <f t="shared" si="7"/>
        <v>63.24555320336759</v>
      </c>
      <c r="O21" s="16" t="s">
        <v>48</v>
      </c>
    </row>
    <row r="22" spans="1:15" s="7" customFormat="1" ht="17.25" customHeight="1">
      <c r="A22" s="8" t="s">
        <v>24</v>
      </c>
      <c r="B22" s="18">
        <f t="shared" si="8"/>
        <v>100</v>
      </c>
      <c r="C22" s="12" t="s">
        <v>46</v>
      </c>
      <c r="D22" s="20">
        <f t="shared" si="9"/>
        <v>2.23606797749979</v>
      </c>
      <c r="E22" s="14" t="s">
        <v>47</v>
      </c>
      <c r="F22" s="20">
        <f t="shared" si="6"/>
        <v>6.324555320336759</v>
      </c>
      <c r="G22" s="14" t="s">
        <v>47</v>
      </c>
      <c r="H22" s="39"/>
      <c r="I22" s="9">
        <v>-21</v>
      </c>
      <c r="J22" s="20">
        <f t="shared" si="4"/>
        <v>7.943282347242814</v>
      </c>
      <c r="K22" s="12" t="s">
        <v>49</v>
      </c>
      <c r="L22" s="24">
        <f aca="true" t="shared" si="10" ref="L22:L31">SQRT(50*J22*0.000001)*1000</f>
        <v>19.92897682677514</v>
      </c>
      <c r="M22" s="14" t="s">
        <v>48</v>
      </c>
      <c r="N22" s="24">
        <f t="shared" si="7"/>
        <v>56.36765862528907</v>
      </c>
      <c r="O22" s="16" t="s">
        <v>48</v>
      </c>
    </row>
    <row r="23" spans="1:15" s="7" customFormat="1" ht="17.25" customHeight="1">
      <c r="A23" s="8" t="s">
        <v>25</v>
      </c>
      <c r="B23" s="18">
        <f t="shared" si="8"/>
        <v>79.4328234724282</v>
      </c>
      <c r="C23" s="12" t="s">
        <v>46</v>
      </c>
      <c r="D23" s="20">
        <f t="shared" si="9"/>
        <v>1.992897682677515</v>
      </c>
      <c r="E23" s="14" t="s">
        <v>47</v>
      </c>
      <c r="F23" s="20">
        <f t="shared" si="6"/>
        <v>5.636765862528909</v>
      </c>
      <c r="G23" s="14" t="s">
        <v>47</v>
      </c>
      <c r="H23" s="39"/>
      <c r="I23" s="9">
        <v>-22</v>
      </c>
      <c r="J23" s="20">
        <f t="shared" si="4"/>
        <v>6.309573444801931</v>
      </c>
      <c r="K23" s="12" t="s">
        <v>49</v>
      </c>
      <c r="L23" s="24">
        <f t="shared" si="10"/>
        <v>17.76171929290902</v>
      </c>
      <c r="M23" s="14" t="s">
        <v>48</v>
      </c>
      <c r="N23" s="24">
        <f t="shared" si="7"/>
        <v>50.2377286301916</v>
      </c>
      <c r="O23" s="16" t="s">
        <v>48</v>
      </c>
    </row>
    <row r="24" spans="1:15" s="7" customFormat="1" ht="17.25" customHeight="1">
      <c r="A24" s="8" t="s">
        <v>26</v>
      </c>
      <c r="B24" s="18">
        <f t="shared" si="8"/>
        <v>63.095734448019364</v>
      </c>
      <c r="C24" s="12" t="s">
        <v>46</v>
      </c>
      <c r="D24" s="20">
        <f t="shared" si="9"/>
        <v>1.776171929290903</v>
      </c>
      <c r="E24" s="14" t="s">
        <v>47</v>
      </c>
      <c r="F24" s="20">
        <f t="shared" si="6"/>
        <v>5.023772863019163</v>
      </c>
      <c r="G24" s="14" t="s">
        <v>47</v>
      </c>
      <c r="H24" s="39"/>
      <c r="I24" s="9">
        <v>-23</v>
      </c>
      <c r="J24" s="20">
        <f t="shared" si="4"/>
        <v>5.011872336272726</v>
      </c>
      <c r="K24" s="12" t="s">
        <v>49</v>
      </c>
      <c r="L24" s="24">
        <f t="shared" si="10"/>
        <v>15.830148982673421</v>
      </c>
      <c r="M24" s="14" t="s">
        <v>48</v>
      </c>
      <c r="N24" s="24">
        <f t="shared" si="7"/>
        <v>44.774422771366815</v>
      </c>
      <c r="O24" s="16" t="s">
        <v>48</v>
      </c>
    </row>
    <row r="25" spans="1:15" s="7" customFormat="1" ht="17.25" customHeight="1">
      <c r="A25" s="8" t="s">
        <v>27</v>
      </c>
      <c r="B25" s="18">
        <f t="shared" si="8"/>
        <v>50.11872336272724</v>
      </c>
      <c r="C25" s="12" t="s">
        <v>46</v>
      </c>
      <c r="D25" s="20">
        <f t="shared" si="9"/>
        <v>1.5830148982673415</v>
      </c>
      <c r="E25" s="14" t="s">
        <v>47</v>
      </c>
      <c r="F25" s="20">
        <f t="shared" si="6"/>
        <v>4.47744227713668</v>
      </c>
      <c r="G25" s="14" t="s">
        <v>47</v>
      </c>
      <c r="H25" s="39"/>
      <c r="I25" s="9">
        <v>-24</v>
      </c>
      <c r="J25" s="20">
        <f t="shared" si="4"/>
        <v>3.9810717055349736</v>
      </c>
      <c r="K25" s="12" t="s">
        <v>49</v>
      </c>
      <c r="L25" s="24">
        <f t="shared" si="10"/>
        <v>14.10863513160464</v>
      </c>
      <c r="M25" s="14" t="s">
        <v>48</v>
      </c>
      <c r="N25" s="24">
        <f t="shared" si="7"/>
        <v>39.9052462993776</v>
      </c>
      <c r="O25" s="16" t="s">
        <v>48</v>
      </c>
    </row>
    <row r="26" spans="1:15" s="7" customFormat="1" ht="17.25" customHeight="1">
      <c r="A26" s="8" t="s">
        <v>28</v>
      </c>
      <c r="B26" s="18">
        <f t="shared" si="8"/>
        <v>39.810717055349755</v>
      </c>
      <c r="C26" s="12" t="s">
        <v>46</v>
      </c>
      <c r="D26" s="20">
        <f t="shared" si="9"/>
        <v>1.4108635131604643</v>
      </c>
      <c r="E26" s="14" t="s">
        <v>47</v>
      </c>
      <c r="F26" s="20">
        <f t="shared" si="6"/>
        <v>3.990524629937761</v>
      </c>
      <c r="G26" s="14" t="s">
        <v>47</v>
      </c>
      <c r="H26" s="39"/>
      <c r="I26" s="9">
        <v>-25</v>
      </c>
      <c r="J26" s="20">
        <f t="shared" si="4"/>
        <v>3.1622776601683795</v>
      </c>
      <c r="K26" s="12" t="s">
        <v>49</v>
      </c>
      <c r="L26" s="24">
        <f t="shared" si="10"/>
        <v>12.574334296829354</v>
      </c>
      <c r="M26" s="14" t="s">
        <v>48</v>
      </c>
      <c r="N26" s="24">
        <f t="shared" si="7"/>
        <v>35.56558820077846</v>
      </c>
      <c r="O26" s="16" t="s">
        <v>48</v>
      </c>
    </row>
    <row r="27" spans="1:15" s="7" customFormat="1" ht="17.25" customHeight="1">
      <c r="A27" s="8" t="s">
        <v>29</v>
      </c>
      <c r="B27" s="18">
        <f t="shared" si="8"/>
        <v>31.622776601683803</v>
      </c>
      <c r="C27" s="12" t="s">
        <v>46</v>
      </c>
      <c r="D27" s="20">
        <f t="shared" si="9"/>
        <v>1.2574334296829357</v>
      </c>
      <c r="E27" s="14" t="s">
        <v>47</v>
      </c>
      <c r="F27" s="20">
        <f t="shared" si="6"/>
        <v>3.556558820077847</v>
      </c>
      <c r="G27" s="14" t="s">
        <v>47</v>
      </c>
      <c r="H27" s="39"/>
      <c r="I27" s="9">
        <v>-26</v>
      </c>
      <c r="J27" s="20">
        <f t="shared" si="4"/>
        <v>2.5118864315095797</v>
      </c>
      <c r="K27" s="12" t="s">
        <v>49</v>
      </c>
      <c r="L27" s="24">
        <f t="shared" si="10"/>
        <v>11.206887238456494</v>
      </c>
      <c r="M27" s="14" t="s">
        <v>48</v>
      </c>
      <c r="N27" s="24">
        <f t="shared" si="7"/>
        <v>31.697863849222273</v>
      </c>
      <c r="O27" s="16" t="s">
        <v>48</v>
      </c>
    </row>
    <row r="28" spans="1:15" s="7" customFormat="1" ht="17.25" customHeight="1">
      <c r="A28" s="8" t="s">
        <v>30</v>
      </c>
      <c r="B28" s="18">
        <f t="shared" si="8"/>
        <v>25.1188643150958</v>
      </c>
      <c r="C28" s="12" t="s">
        <v>46</v>
      </c>
      <c r="D28" s="20">
        <f t="shared" si="9"/>
        <v>1.1206887238456493</v>
      </c>
      <c r="E28" s="14" t="s">
        <v>47</v>
      </c>
      <c r="F28" s="20">
        <f t="shared" si="6"/>
        <v>3.169786384922227</v>
      </c>
      <c r="G28" s="14" t="s">
        <v>47</v>
      </c>
      <c r="H28" s="39"/>
      <c r="I28" s="9">
        <v>-27</v>
      </c>
      <c r="J28" s="20">
        <f t="shared" si="4"/>
        <v>1.995262314968879</v>
      </c>
      <c r="K28" s="12" t="s">
        <v>49</v>
      </c>
      <c r="L28" s="24">
        <f t="shared" si="10"/>
        <v>9.988148764833449</v>
      </c>
      <c r="M28" s="14" t="s">
        <v>48</v>
      </c>
      <c r="N28" s="24">
        <f t="shared" si="7"/>
        <v>28.250750892455084</v>
      </c>
      <c r="O28" s="16" t="s">
        <v>48</v>
      </c>
    </row>
    <row r="29" spans="1:15" s="7" customFormat="1" ht="17.25" customHeight="1">
      <c r="A29" s="8" t="s">
        <v>31</v>
      </c>
      <c r="B29" s="18">
        <f t="shared" si="8"/>
        <v>19.952623149688804</v>
      </c>
      <c r="C29" s="12" t="s">
        <v>46</v>
      </c>
      <c r="D29" s="20">
        <f>SQRT(50*B29/1000)</f>
        <v>0.9988148764833452</v>
      </c>
      <c r="E29" s="14" t="s">
        <v>47</v>
      </c>
      <c r="F29" s="20">
        <f t="shared" si="6"/>
        <v>2.825075089245509</v>
      </c>
      <c r="G29" s="14" t="s">
        <v>47</v>
      </c>
      <c r="H29" s="39"/>
      <c r="I29" s="9">
        <v>-28</v>
      </c>
      <c r="J29" s="20">
        <f t="shared" si="4"/>
        <v>1.5848931924611143</v>
      </c>
      <c r="K29" s="12" t="s">
        <v>49</v>
      </c>
      <c r="L29" s="25">
        <f t="shared" si="10"/>
        <v>8.901946956877225</v>
      </c>
      <c r="M29" s="14" t="s">
        <v>48</v>
      </c>
      <c r="N29" s="24">
        <f t="shared" si="7"/>
        <v>25.17850823588335</v>
      </c>
      <c r="O29" s="16" t="s">
        <v>48</v>
      </c>
    </row>
    <row r="30" spans="1:15" s="7" customFormat="1" ht="17.25" customHeight="1">
      <c r="A30" s="8" t="s">
        <v>32</v>
      </c>
      <c r="B30" s="18">
        <f t="shared" si="8"/>
        <v>15.848931924611136</v>
      </c>
      <c r="C30" s="12" t="s">
        <v>46</v>
      </c>
      <c r="D30" s="21">
        <f>SQRT(50*B30/1000)*1000</f>
        <v>890.1946956877225</v>
      </c>
      <c r="E30" s="14" t="s">
        <v>48</v>
      </c>
      <c r="F30" s="20">
        <f>2*SQRT(2)*D30/1000</f>
        <v>2.517850823588335</v>
      </c>
      <c r="G30" s="14" t="s">
        <v>47</v>
      </c>
      <c r="H30" s="39"/>
      <c r="I30" s="9">
        <v>-29</v>
      </c>
      <c r="J30" s="20">
        <f t="shared" si="4"/>
        <v>1.2589254117941675</v>
      </c>
      <c r="K30" s="12" t="s">
        <v>49</v>
      </c>
      <c r="L30" s="25">
        <f t="shared" si="10"/>
        <v>7.933868576533668</v>
      </c>
      <c r="M30" s="14" t="s">
        <v>48</v>
      </c>
      <c r="N30" s="24">
        <f t="shared" si="7"/>
        <v>22.440369086039272</v>
      </c>
      <c r="O30" s="16" t="s">
        <v>48</v>
      </c>
    </row>
    <row r="31" spans="1:15" s="7" customFormat="1" ht="17.25" customHeight="1">
      <c r="A31" s="8" t="s">
        <v>33</v>
      </c>
      <c r="B31" s="18">
        <f t="shared" si="8"/>
        <v>12.58925411794168</v>
      </c>
      <c r="C31" s="12" t="s">
        <v>46</v>
      </c>
      <c r="D31" s="21">
        <f aca="true" t="shared" si="11" ref="D31:D38">SQRT(50*B31/1000)*1000</f>
        <v>793.3868576533669</v>
      </c>
      <c r="E31" s="14" t="s">
        <v>48</v>
      </c>
      <c r="F31" s="20">
        <f aca="true" t="shared" si="12" ref="F31:F38">2*SQRT(2)*D31/1000</f>
        <v>2.244036908603927</v>
      </c>
      <c r="G31" s="14" t="s">
        <v>47</v>
      </c>
      <c r="H31" s="39"/>
      <c r="I31" s="9">
        <v>-30</v>
      </c>
      <c r="J31" s="20">
        <f t="shared" si="4"/>
        <v>1</v>
      </c>
      <c r="K31" s="12" t="s">
        <v>49</v>
      </c>
      <c r="L31" s="25">
        <f t="shared" si="10"/>
        <v>7.0710678118654755</v>
      </c>
      <c r="M31" s="14" t="s">
        <v>48</v>
      </c>
      <c r="N31" s="24">
        <f t="shared" si="7"/>
        <v>20.000000000000004</v>
      </c>
      <c r="O31" s="16" t="s">
        <v>48</v>
      </c>
    </row>
    <row r="32" spans="1:15" s="7" customFormat="1" ht="17.25" customHeight="1">
      <c r="A32" s="8" t="s">
        <v>34</v>
      </c>
      <c r="B32" s="18">
        <f t="shared" si="8"/>
        <v>10</v>
      </c>
      <c r="C32" s="12" t="s">
        <v>46</v>
      </c>
      <c r="D32" s="21">
        <f t="shared" si="11"/>
        <v>707.1067811865476</v>
      </c>
      <c r="E32" s="14" t="s">
        <v>48</v>
      </c>
      <c r="F32" s="20">
        <f t="shared" si="12"/>
        <v>2.0000000000000004</v>
      </c>
      <c r="G32" s="14" t="s">
        <v>47</v>
      </c>
      <c r="H32" s="39"/>
      <c r="I32" s="9">
        <v>-31</v>
      </c>
      <c r="J32" s="21">
        <f>10^(I32/10+6)</f>
        <v>794.3282347242821</v>
      </c>
      <c r="K32" s="12" t="s">
        <v>50</v>
      </c>
      <c r="L32" s="25">
        <f>SQRT(50*J32*0.000000001)*1000</f>
        <v>6.302095820932438</v>
      </c>
      <c r="M32" s="14" t="s">
        <v>48</v>
      </c>
      <c r="N32" s="24">
        <f t="shared" si="7"/>
        <v>17.82501876267492</v>
      </c>
      <c r="O32" s="16" t="s">
        <v>48</v>
      </c>
    </row>
    <row r="33" spans="1:15" s="7" customFormat="1" ht="17.25" customHeight="1">
      <c r="A33" s="8" t="s">
        <v>35</v>
      </c>
      <c r="B33" s="18">
        <f t="shared" si="8"/>
        <v>7.943282347242818</v>
      </c>
      <c r="C33" s="12" t="s">
        <v>46</v>
      </c>
      <c r="D33" s="21">
        <f t="shared" si="11"/>
        <v>630.2095820932437</v>
      </c>
      <c r="E33" s="14" t="s">
        <v>48</v>
      </c>
      <c r="F33" s="20">
        <f t="shared" si="12"/>
        <v>1.7825018762674916</v>
      </c>
      <c r="G33" s="14" t="s">
        <v>47</v>
      </c>
      <c r="H33" s="39"/>
      <c r="I33" s="9">
        <v>-32</v>
      </c>
      <c r="J33" s="21">
        <f aca="true" t="shared" si="13" ref="J33:J42">10^(I33/10+6)</f>
        <v>630.9573444801932</v>
      </c>
      <c r="K33" s="12" t="s">
        <v>50</v>
      </c>
      <c r="L33" s="25">
        <f aca="true" t="shared" si="14" ref="L33:L42">SQRT(50*J33*0.000000001)*1000</f>
        <v>5.616748812614791</v>
      </c>
      <c r="M33" s="14" t="s">
        <v>48</v>
      </c>
      <c r="N33" s="24">
        <f t="shared" si="7"/>
        <v>15.886564694485632</v>
      </c>
      <c r="O33" s="16" t="s">
        <v>48</v>
      </c>
    </row>
    <row r="34" spans="1:15" s="7" customFormat="1" ht="17.25" customHeight="1">
      <c r="A34" s="8" t="s">
        <v>36</v>
      </c>
      <c r="B34" s="18">
        <f t="shared" si="8"/>
        <v>6.309573444801934</v>
      </c>
      <c r="C34" s="12" t="s">
        <v>46</v>
      </c>
      <c r="D34" s="21">
        <f t="shared" si="11"/>
        <v>561.6748812614792</v>
      </c>
      <c r="E34" s="14" t="s">
        <v>48</v>
      </c>
      <c r="F34" s="20">
        <f t="shared" si="12"/>
        <v>1.5886564694485634</v>
      </c>
      <c r="G34" s="14" t="s">
        <v>47</v>
      </c>
      <c r="H34" s="39"/>
      <c r="I34" s="9">
        <v>-33</v>
      </c>
      <c r="J34" s="21">
        <f t="shared" si="13"/>
        <v>501.1872336272727</v>
      </c>
      <c r="K34" s="12" t="s">
        <v>50</v>
      </c>
      <c r="L34" s="25">
        <f t="shared" si="14"/>
        <v>5.005932648504536</v>
      </c>
      <c r="M34" s="14" t="s">
        <v>48</v>
      </c>
      <c r="N34" s="24">
        <f t="shared" si="7"/>
        <v>14.158915687682766</v>
      </c>
      <c r="O34" s="16" t="s">
        <v>48</v>
      </c>
    </row>
    <row r="35" spans="1:15" s="7" customFormat="1" ht="17.25" customHeight="1">
      <c r="A35" s="8" t="s">
        <v>37</v>
      </c>
      <c r="B35" s="18">
        <f t="shared" si="8"/>
        <v>5.011872336272723</v>
      </c>
      <c r="C35" s="12" t="s">
        <v>46</v>
      </c>
      <c r="D35" s="21">
        <f t="shared" si="11"/>
        <v>500.5932648504533</v>
      </c>
      <c r="E35" s="14" t="s">
        <v>48</v>
      </c>
      <c r="F35" s="20">
        <f t="shared" si="12"/>
        <v>1.4158915687682756</v>
      </c>
      <c r="G35" s="14" t="s">
        <v>47</v>
      </c>
      <c r="H35" s="39"/>
      <c r="I35" s="9">
        <v>-34</v>
      </c>
      <c r="J35" s="21">
        <f t="shared" si="13"/>
        <v>398.1071705534976</v>
      </c>
      <c r="K35" s="12" t="s">
        <v>50</v>
      </c>
      <c r="L35" s="25">
        <f t="shared" si="14"/>
        <v>4.461542169214013</v>
      </c>
      <c r="M35" s="14" t="s">
        <v>48</v>
      </c>
      <c r="N35" s="24">
        <f t="shared" si="7"/>
        <v>12.619146889603872</v>
      </c>
      <c r="O35" s="16" t="s">
        <v>48</v>
      </c>
    </row>
    <row r="36" spans="1:15" s="7" customFormat="1" ht="17.25" customHeight="1">
      <c r="A36" s="8" t="s">
        <v>38</v>
      </c>
      <c r="B36" s="18">
        <f t="shared" si="8"/>
        <v>3.9810717055349727</v>
      </c>
      <c r="C36" s="12" t="s">
        <v>46</v>
      </c>
      <c r="D36" s="21">
        <f t="shared" si="11"/>
        <v>446.1542169214011</v>
      </c>
      <c r="E36" s="14" t="s">
        <v>48</v>
      </c>
      <c r="F36" s="20">
        <f t="shared" si="12"/>
        <v>1.2619146889603865</v>
      </c>
      <c r="G36" s="14" t="s">
        <v>47</v>
      </c>
      <c r="H36" s="39"/>
      <c r="I36" s="9">
        <v>-35</v>
      </c>
      <c r="J36" s="21">
        <f t="shared" si="13"/>
        <v>316.22776601683825</v>
      </c>
      <c r="K36" s="12" t="s">
        <v>50</v>
      </c>
      <c r="L36" s="25">
        <f t="shared" si="14"/>
        <v>3.9763536438352554</v>
      </c>
      <c r="M36" s="14" t="s">
        <v>48</v>
      </c>
      <c r="N36" s="24">
        <f t="shared" si="7"/>
        <v>11.246826503806988</v>
      </c>
      <c r="O36" s="16" t="s">
        <v>48</v>
      </c>
    </row>
    <row r="37" spans="1:15" s="7" customFormat="1" ht="17.25" customHeight="1">
      <c r="A37" s="8" t="s">
        <v>39</v>
      </c>
      <c r="B37" s="18">
        <f t="shared" si="8"/>
        <v>3.1622776601683795</v>
      </c>
      <c r="C37" s="12" t="s">
        <v>46</v>
      </c>
      <c r="D37" s="21">
        <f t="shared" si="11"/>
        <v>397.6353643835253</v>
      </c>
      <c r="E37" s="14" t="s">
        <v>48</v>
      </c>
      <c r="F37" s="20">
        <f t="shared" si="12"/>
        <v>1.1246826503806981</v>
      </c>
      <c r="G37" s="14" t="s">
        <v>47</v>
      </c>
      <c r="H37" s="39"/>
      <c r="I37" s="9">
        <v>-36</v>
      </c>
      <c r="J37" s="21">
        <f t="shared" si="13"/>
        <v>251.18864315095806</v>
      </c>
      <c r="K37" s="12" t="s">
        <v>50</v>
      </c>
      <c r="L37" s="25">
        <f t="shared" si="14"/>
        <v>3.543928915419707</v>
      </c>
      <c r="M37" s="14" t="s">
        <v>48</v>
      </c>
      <c r="N37" s="24">
        <f t="shared" si="7"/>
        <v>10.023744672545446</v>
      </c>
      <c r="O37" s="16" t="s">
        <v>48</v>
      </c>
    </row>
    <row r="38" spans="1:15" s="7" customFormat="1" ht="17.25" customHeight="1">
      <c r="A38" s="8" t="s">
        <v>40</v>
      </c>
      <c r="B38" s="18">
        <f t="shared" si="8"/>
        <v>2.5118864315095806</v>
      </c>
      <c r="C38" s="12" t="s">
        <v>46</v>
      </c>
      <c r="D38" s="21">
        <f t="shared" si="11"/>
        <v>354.39289154197076</v>
      </c>
      <c r="E38" s="14" t="s">
        <v>48</v>
      </c>
      <c r="F38" s="20">
        <f t="shared" si="12"/>
        <v>1.0023744672545447</v>
      </c>
      <c r="G38" s="14" t="s">
        <v>47</v>
      </c>
      <c r="H38" s="39"/>
      <c r="I38" s="9">
        <v>-37</v>
      </c>
      <c r="J38" s="21">
        <f t="shared" si="13"/>
        <v>199.52623149688802</v>
      </c>
      <c r="K38" s="12" t="s">
        <v>50</v>
      </c>
      <c r="L38" s="25">
        <f t="shared" si="14"/>
        <v>3.1585299705471215</v>
      </c>
      <c r="M38" s="14" t="s">
        <v>48</v>
      </c>
      <c r="N38" s="25">
        <f t="shared" si="7"/>
        <v>8.933671843019264</v>
      </c>
      <c r="O38" s="16" t="s">
        <v>48</v>
      </c>
    </row>
    <row r="39" spans="1:15" s="7" customFormat="1" ht="17.25" customHeight="1">
      <c r="A39" s="8" t="s">
        <v>41</v>
      </c>
      <c r="B39" s="18">
        <f t="shared" si="8"/>
        <v>1.9952623149688797</v>
      </c>
      <c r="C39" s="12" t="s">
        <v>46</v>
      </c>
      <c r="D39" s="21">
        <f>SQRT(50*B39/1000)*1000</f>
        <v>315.85299705471215</v>
      </c>
      <c r="E39" s="14" t="s">
        <v>48</v>
      </c>
      <c r="F39" s="21">
        <f t="shared" si="6"/>
        <v>893.3671843019264</v>
      </c>
      <c r="G39" s="14" t="s">
        <v>48</v>
      </c>
      <c r="H39" s="39"/>
      <c r="I39" s="9">
        <v>-38</v>
      </c>
      <c r="J39" s="21">
        <f t="shared" si="13"/>
        <v>158.48931924611153</v>
      </c>
      <c r="K39" s="12" t="s">
        <v>50</v>
      </c>
      <c r="L39" s="25">
        <f t="shared" si="14"/>
        <v>2.8150427993736753</v>
      </c>
      <c r="M39" s="14" t="s">
        <v>48</v>
      </c>
      <c r="N39" s="25">
        <f t="shared" si="7"/>
        <v>7.962143411069951</v>
      </c>
      <c r="O39" s="16" t="s">
        <v>48</v>
      </c>
    </row>
    <row r="40" spans="1:15" s="7" customFormat="1" ht="17.25" customHeight="1">
      <c r="A40" s="8" t="s">
        <v>42</v>
      </c>
      <c r="B40" s="18">
        <f t="shared" si="8"/>
        <v>1.5848931924611136</v>
      </c>
      <c r="C40" s="12" t="s">
        <v>46</v>
      </c>
      <c r="D40" s="21">
        <f>SQRT(50*B40/1000)*1000</f>
        <v>281.50427993736736</v>
      </c>
      <c r="E40" s="14" t="s">
        <v>48</v>
      </c>
      <c r="F40" s="21">
        <f t="shared" si="6"/>
        <v>796.2143411069947</v>
      </c>
      <c r="G40" s="14" t="s">
        <v>48</v>
      </c>
      <c r="H40" s="39"/>
      <c r="I40" s="9">
        <v>-39</v>
      </c>
      <c r="J40" s="21">
        <f t="shared" si="13"/>
        <v>125.89254117941677</v>
      </c>
      <c r="K40" s="12" t="s">
        <v>50</v>
      </c>
      <c r="L40" s="25">
        <f t="shared" si="14"/>
        <v>2.508909535828432</v>
      </c>
      <c r="M40" s="14" t="s">
        <v>48</v>
      </c>
      <c r="N40" s="25">
        <f t="shared" si="7"/>
        <v>7.096267784671511</v>
      </c>
      <c r="O40" s="16" t="s">
        <v>48</v>
      </c>
    </row>
    <row r="41" spans="1:15" s="7" customFormat="1" ht="17.25" customHeight="1">
      <c r="A41" s="8" t="s">
        <v>43</v>
      </c>
      <c r="B41" s="18">
        <f t="shared" si="8"/>
        <v>1.2589254117941673</v>
      </c>
      <c r="C41" s="12" t="s">
        <v>46</v>
      </c>
      <c r="D41" s="21">
        <f>SQRT(50*B41/1000)*1000</f>
        <v>250.8909535828432</v>
      </c>
      <c r="E41" s="14" t="s">
        <v>48</v>
      </c>
      <c r="F41" s="21">
        <f t="shared" si="6"/>
        <v>709.6267784671511</v>
      </c>
      <c r="G41" s="14" t="s">
        <v>48</v>
      </c>
      <c r="H41" s="39"/>
      <c r="I41" s="9">
        <v>-40</v>
      </c>
      <c r="J41" s="21">
        <f t="shared" si="13"/>
        <v>100</v>
      </c>
      <c r="K41" s="12" t="s">
        <v>50</v>
      </c>
      <c r="L41" s="25">
        <f t="shared" si="14"/>
        <v>2.23606797749979</v>
      </c>
      <c r="M41" s="14" t="s">
        <v>48</v>
      </c>
      <c r="N41" s="25">
        <f t="shared" si="7"/>
        <v>6.324555320336759</v>
      </c>
      <c r="O41" s="16" t="s">
        <v>48</v>
      </c>
    </row>
    <row r="42" spans="1:15" s="7" customFormat="1" ht="17.25" customHeight="1">
      <c r="A42" s="10" t="s">
        <v>44</v>
      </c>
      <c r="B42" s="19">
        <f t="shared" si="8"/>
        <v>1</v>
      </c>
      <c r="C42" s="13" t="s">
        <v>46</v>
      </c>
      <c r="D42" s="22">
        <f>SQRT(50*B42/1000)*1000</f>
        <v>223.60679774997897</v>
      </c>
      <c r="E42" s="15" t="s">
        <v>48</v>
      </c>
      <c r="F42" s="22">
        <f t="shared" si="6"/>
        <v>632.4555320336759</v>
      </c>
      <c r="G42" s="15" t="s">
        <v>48</v>
      </c>
      <c r="H42" s="40"/>
      <c r="I42" s="11">
        <v>-41</v>
      </c>
      <c r="J42" s="22">
        <f t="shared" si="13"/>
        <v>79.43282347242825</v>
      </c>
      <c r="K42" s="13" t="s">
        <v>50</v>
      </c>
      <c r="L42" s="26">
        <f t="shared" si="14"/>
        <v>1.9928976826775155</v>
      </c>
      <c r="M42" s="15" t="s">
        <v>48</v>
      </c>
      <c r="N42" s="26">
        <f t="shared" si="7"/>
        <v>5.636765862528911</v>
      </c>
      <c r="O42" s="17" t="s">
        <v>48</v>
      </c>
    </row>
  </sheetData>
  <mergeCells count="6">
    <mergeCell ref="L1:M1"/>
    <mergeCell ref="N1:O1"/>
    <mergeCell ref="B1:C1"/>
    <mergeCell ref="D1:E1"/>
    <mergeCell ref="F1:G1"/>
    <mergeCell ref="J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Uetake</dc:creator>
  <cp:keywords/>
  <dc:description/>
  <cp:lastModifiedBy>Satoshi Uetake</cp:lastModifiedBy>
  <cp:lastPrinted>2006-08-14T06:09:16Z</cp:lastPrinted>
  <dcterms:created xsi:type="dcterms:W3CDTF">2006-08-14T05:39:53Z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